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'видатки'!$A$1:$F$133</definedName>
  </definedNames>
  <calcPr fullCalcOnLoad="1"/>
</workbook>
</file>

<file path=xl/sharedStrings.xml><?xml version="1.0" encoding="utf-8"?>
<sst xmlns="http://schemas.openxmlformats.org/spreadsheetml/2006/main" count="249" uniqueCount="179">
  <si>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</si>
  <si>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</si>
  <si>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</si>
  <si>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</si>
  <si>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</si>
  <si>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</si>
  <si>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</si>
  <si>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</si>
  <si>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</si>
  <si>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</si>
  <si>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</si>
  <si>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</si>
  <si>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</si>
  <si>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</si>
  <si>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</si>
  <si>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</si>
  <si>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</si>
  <si>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</si>
  <si>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</si>
  <si>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</si>
  <si>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</si>
  <si>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</si>
  <si>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</si>
  <si>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</si>
  <si>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</si>
  <si>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</si>
  <si>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</si>
  <si>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</si>
  <si>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</si>
  <si>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</si>
  <si>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</si>
  <si>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</si>
  <si>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</si>
  <si>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</si>
  <si>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</si>
  <si>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</si>
  <si>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</si>
  <si>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</si>
  <si>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</si>
  <si>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</si>
  <si>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</si>
  <si>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</si>
  <si>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</si>
  <si>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Природоохоронні заходи за рахунок цільових фондів</t>
  </si>
  <si>
    <t>Додаток 2</t>
  </si>
  <si>
    <t>Валентина КРАВЧУК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</si>
  <si>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</si>
  <si>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</si>
  <si>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</si>
  <si>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</si>
  <si>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</si>
  <si>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</si>
  <si>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</si>
  <si>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</si>
  <si>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</si>
  <si>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</si>
  <si>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</si>
  <si>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Резервний фонд місцевого бюджету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</si>
  <si>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</si>
  <si>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</si>
  <si>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</si>
  <si>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</si>
  <si>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0200000</t>
  </si>
  <si>
    <t>0210000</t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</si>
  <si>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</si>
  <si>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</si>
  <si>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</si>
  <si>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</si>
  <si>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</si>
  <si>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</si>
  <si>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</si>
  <si>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</si>
  <si>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</si>
  <si>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</si>
  <si>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0213242</t>
  </si>
  <si>
    <t>0215011</t>
  </si>
  <si>
    <t>0215012</t>
  </si>
  <si>
    <t>0216030</t>
  </si>
  <si>
    <t>0217130</t>
  </si>
  <si>
    <t>0217413</t>
  </si>
  <si>
    <t>0217461</t>
  </si>
  <si>
    <t>0217680</t>
  </si>
  <si>
    <t>0217693</t>
  </si>
  <si>
    <t>0218110</t>
  </si>
  <si>
    <t>0610160</t>
  </si>
  <si>
    <t>0611010</t>
  </si>
  <si>
    <t>0611020</t>
  </si>
  <si>
    <t>0611070</t>
  </si>
  <si>
    <t>0611141</t>
  </si>
  <si>
    <t>0611142</t>
  </si>
  <si>
    <t>0611151</t>
  </si>
  <si>
    <t>0611152</t>
  </si>
  <si>
    <t>0611160</t>
  </si>
  <si>
    <t>0800000</t>
  </si>
  <si>
    <t>0810000</t>
  </si>
  <si>
    <t>0810160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</si>
  <si>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</si>
  <si>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</si>
  <si>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</si>
  <si>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</si>
  <si>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</si>
  <si>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</si>
  <si>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</si>
  <si>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</si>
  <si>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</si>
  <si>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</si>
  <si>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</si>
  <si>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</si>
  <si>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</si>
  <si>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</si>
  <si>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</si>
  <si>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</si>
  <si>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</si>
  <si>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</si>
  <si>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</si>
  <si>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</si>
  <si>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</si>
  <si>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</si>
  <si>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</si>
  <si>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</si>
  <si>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</si>
  <si>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</si>
  <si>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</si>
  <si>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1510160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</si>
  <si>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</si>
  <si>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</si>
  <si>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</si>
  <si>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</si>
  <si>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</si>
  <si>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</si>
  <si>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</si>
  <si>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</si>
  <si>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</si>
  <si>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</si>
  <si>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</si>
  <si>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</si>
  <si>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0218340</t>
  </si>
  <si>
    <t>1061070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</si>
  <si>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</si>
  <si>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1517321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</si>
  <si>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</si>
  <si>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</si>
  <si>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</si>
  <si>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</si>
  <si>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</si>
  <si>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</si>
  <si>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>0218240</t>
  </si>
  <si>
    <t>Заходи та роботи з територіальної оборони</t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</si>
  <si>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</si>
  <si>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</si>
  <si>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</si>
  <si>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</si>
  <si>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1511020</t>
  </si>
  <si>
    <t>Будівництво освітніх установ та закладів</t>
  </si>
  <si>
    <t>0813031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</si>
  <si>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</si>
  <si>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</si>
  <si>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</si>
  <si>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</si>
  <si>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</si>
  <si>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</si>
  <si>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спеціалізованої освіти мистецькими школами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</si>
  <si>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</si>
  <si>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 xml:space="preserve">про виконання  бюджету Нетішинської міської  територіальної громади за січень - березень 2024 року </t>
  </si>
  <si>
    <t xml:space="preserve">Затверджено з урахуванням змін                              на 2024 рік </t>
  </si>
  <si>
    <t>Касові видатки за січень - березень             2024 року</t>
  </si>
  <si>
    <t>Касові видатки за січень - березень               2024 року</t>
  </si>
  <si>
    <t>500000</t>
  </si>
  <si>
    <r>
      <t xml:space="preserve">Нетішинська міська військова адміністрація Шепетівського району Хмельницької області </t>
    </r>
    <r>
      <rPr>
        <sz val="10"/>
        <rFont val="Times New Roman"/>
        <family val="1"/>
      </rPr>
      <t>(головний розпорядник)</t>
    </r>
  </si>
  <si>
    <t>5010000</t>
  </si>
  <si>
    <r>
      <t xml:space="preserve">Нетішинська міська військова адміністрація Шепетівського району Хмельницької області </t>
    </r>
    <r>
      <rPr>
        <sz val="10"/>
        <rFont val="Times New Roman"/>
        <family val="1"/>
      </rPr>
      <t>(відповідальний виконавець)</t>
    </r>
  </si>
  <si>
    <t xml:space="preserve">І. Видатки загального фонду </t>
  </si>
  <si>
    <t>грн, коп</t>
  </si>
  <si>
    <r>
      <t xml:space="preserve">Виконавчий комітет Нетішинської міської ради        </t>
    </r>
    <r>
      <rPr>
        <sz val="10"/>
        <rFont val="Times New Roman"/>
        <family val="1"/>
      </rPr>
      <t>(відповідальний виконавець)</t>
    </r>
  </si>
  <si>
    <t xml:space="preserve">ІІ. Видатки спеціального фонду </t>
  </si>
  <si>
    <t>.0611153</t>
  </si>
  <si>
    <t>Забезпечення діяльності інклюзивно-ресурсних центрів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</t>
  </si>
  <si>
    <t>Рішення                        сесії</t>
  </si>
  <si>
    <t>_________2024 № __/_____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</si>
</sst>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"/>
    <numFmt numFmtId="198" formatCode="0.0000"/>
    <numFmt numFmtId="199" formatCode="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192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2" fontId="20" fillId="24" borderId="10" xfId="0" applyNumberFormat="1" applyFont="1" applyFill="1" applyBorder="1" applyAlignment="1">
      <alignment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2" fontId="20" fillId="24" borderId="10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2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90" fontId="20" fillId="6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90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2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90" fontId="20" fillId="6" borderId="10" xfId="0" applyNumberFormat="1" applyFont="1" applyFill="1" applyBorder="1" applyAlignment="1">
      <alignment horizontal="left" vertical="center" wrapText="1"/>
    </xf>
    <xf numFmtId="190" fontId="20" fillId="6" borderId="10" xfId="0" applyNumberFormat="1" applyFont="1" applyFill="1" applyBorder="1" applyAlignment="1" quotePrefix="1">
      <alignment vertical="center" wrapText="1"/>
    </xf>
    <xf numFmtId="0" fontId="22" fillId="0" borderId="12" xfId="0" applyFont="1" applyBorder="1" applyAlignment="1">
      <alignment/>
    </xf>
    <xf numFmtId="0" fontId="28" fillId="0" borderId="0" xfId="0" applyNumberFormat="1" applyFont="1" applyAlignment="1">
      <alignment vertical="center"/>
    </xf>
    <xf numFmtId="4" fontId="18" fillId="25" borderId="10" xfId="0" applyNumberFormat="1" applyFont="1" applyFill="1" applyBorder="1" applyAlignment="1" quotePrefix="1">
      <alignment vertical="center" wrapText="1"/>
    </xf>
    <xf numFmtId="4" fontId="0" fillId="0" borderId="0" xfId="0" applyNumberFormat="1" applyFont="1" applyAlignment="1">
      <alignment vertical="center"/>
    </xf>
    <xf numFmtId="0" fontId="18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vertical="center" wrapText="1"/>
      <protection/>
    </xf>
    <xf numFmtId="4" fontId="18" fillId="0" borderId="10" xfId="54" applyNumberFormat="1" applyFont="1" applyBorder="1" applyAlignment="1">
      <alignment vertical="center"/>
      <protection/>
    </xf>
    <xf numFmtId="4" fontId="18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4" fontId="20" fillId="0" borderId="10" xfId="0" applyNumberFormat="1" applyFont="1" applyFill="1" applyBorder="1" applyAlignment="1" quotePrefix="1">
      <alignment vertical="center" wrapText="1"/>
    </xf>
    <xf numFmtId="4" fontId="30" fillId="0" borderId="10" xfId="0" applyNumberFormat="1" applyFont="1" applyBorder="1" applyAlignment="1" quotePrefix="1">
      <alignment vertical="center" wrapText="1"/>
    </xf>
    <xf numFmtId="4" fontId="18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/>
    </xf>
    <xf numFmtId="4" fontId="18" fillId="0" borderId="10" xfId="54" applyNumberFormat="1" applyFont="1" applyFill="1" applyBorder="1" applyAlignment="1">
      <alignment vertical="center"/>
      <protection/>
    </xf>
    <xf numFmtId="49" fontId="2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5"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view="pageBreakPreview" zoomScaleSheetLayoutView="100" zoomScalePageLayoutView="0" workbookViewId="0" topLeftCell="A115">
      <selection activeCell="A88" sqref="A88"/>
    </sheetView>
  </sheetViews>
  <sheetFormatPr defaultColWidth="9.00390625" defaultRowHeight="12.75"/>
  <cols>
    <col min="1" max="1" width="10.00390625" style="1" customWidth="1"/>
    <col min="2" max="2" width="48.375" style="1" customWidth="1"/>
    <col min="3" max="3" width="14.62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2:7" ht="18" customHeight="1">
      <c r="B1" s="24"/>
      <c r="C1" s="69" t="s">
        <v>44</v>
      </c>
      <c r="D1" s="69"/>
      <c r="E1" s="25"/>
      <c r="F1" s="25"/>
      <c r="G1" s="7"/>
    </row>
    <row r="2" spans="2:7" ht="16.5">
      <c r="B2" s="24"/>
      <c r="C2" s="38" t="s">
        <v>58</v>
      </c>
      <c r="D2" s="38"/>
      <c r="E2" s="38"/>
      <c r="F2" s="38"/>
      <c r="G2" s="7"/>
    </row>
    <row r="3" spans="2:7" ht="15.75" customHeight="1">
      <c r="B3" s="24"/>
      <c r="C3" s="38" t="s">
        <v>177</v>
      </c>
      <c r="D3" s="38"/>
      <c r="E3" s="38"/>
      <c r="F3" s="38"/>
      <c r="G3" s="2"/>
    </row>
    <row r="4" spans="2:7" ht="15.75" customHeight="1">
      <c r="B4" s="24"/>
      <c r="C4" s="69" t="s">
        <v>59</v>
      </c>
      <c r="D4" s="69"/>
      <c r="E4" s="69"/>
      <c r="F4" s="69"/>
      <c r="G4" s="2"/>
    </row>
    <row r="5" spans="2:6" ht="18.75" customHeight="1">
      <c r="B5" s="24"/>
      <c r="C5" s="38" t="s">
        <v>178</v>
      </c>
      <c r="D5" s="38"/>
      <c r="E5" s="38"/>
      <c r="F5" s="38"/>
    </row>
    <row r="6" spans="1:6" ht="16.5">
      <c r="A6" s="70" t="s">
        <v>2</v>
      </c>
      <c r="B6" s="71"/>
      <c r="C6" s="71"/>
      <c r="D6" s="71"/>
      <c r="E6" s="71"/>
      <c r="F6" s="71"/>
    </row>
    <row r="7" spans="1:6" ht="16.5">
      <c r="A7" s="70" t="s">
        <v>163</v>
      </c>
      <c r="B7" s="71"/>
      <c r="C7" s="71"/>
      <c r="D7" s="71"/>
      <c r="E7" s="71"/>
      <c r="F7" s="71"/>
    </row>
    <row r="8" spans="1:6" ht="21.75" customHeight="1">
      <c r="A8" s="64" t="s">
        <v>171</v>
      </c>
      <c r="B8" s="65"/>
      <c r="C8" s="47"/>
      <c r="D8" s="48"/>
      <c r="E8" s="10"/>
      <c r="F8" s="11"/>
    </row>
    <row r="9" spans="1:6" ht="15.75" customHeight="1">
      <c r="A9" s="52"/>
      <c r="B9" s="46"/>
      <c r="C9" s="47"/>
      <c r="D9" s="48"/>
      <c r="E9" s="10"/>
      <c r="F9" s="63" t="s">
        <v>172</v>
      </c>
    </row>
    <row r="10" spans="1:6" ht="57.75" customHeight="1">
      <c r="A10" s="44" t="s">
        <v>141</v>
      </c>
      <c r="B10" s="4" t="s">
        <v>42</v>
      </c>
      <c r="C10" s="44" t="s">
        <v>164</v>
      </c>
      <c r="D10" s="44" t="s">
        <v>165</v>
      </c>
      <c r="E10" s="43" t="s">
        <v>0</v>
      </c>
      <c r="F10" s="43" t="s">
        <v>1</v>
      </c>
    </row>
    <row r="11" spans="1:6" ht="12.75">
      <c r="A11" s="12" t="s">
        <v>3</v>
      </c>
      <c r="B11" s="13">
        <v>2</v>
      </c>
      <c r="C11" s="14">
        <v>3</v>
      </c>
      <c r="D11" s="14">
        <v>4</v>
      </c>
      <c r="E11" s="15" t="s">
        <v>4</v>
      </c>
      <c r="F11" s="15" t="s">
        <v>5</v>
      </c>
    </row>
    <row r="12" spans="1:6" ht="26.25" customHeight="1">
      <c r="A12" s="31" t="s">
        <v>62</v>
      </c>
      <c r="B12" s="32" t="s">
        <v>64</v>
      </c>
      <c r="C12" s="20">
        <f>C13</f>
        <v>182791332</v>
      </c>
      <c r="D12" s="20">
        <f>D13</f>
        <v>45839205.86</v>
      </c>
      <c r="E12" s="21">
        <f>E13</f>
        <v>-136952126.14</v>
      </c>
      <c r="F12" s="21">
        <f>F13</f>
        <v>25.077341118122604</v>
      </c>
    </row>
    <row r="13" spans="1:6" ht="26.25" customHeight="1">
      <c r="A13" s="31" t="s">
        <v>63</v>
      </c>
      <c r="B13" s="32" t="s">
        <v>173</v>
      </c>
      <c r="C13" s="20">
        <f>C14+C15+C16+C17+C18+C19+C20+C21+C22+C23+C24+C25+C26+C27+C28+C29+C30</f>
        <v>182791332</v>
      </c>
      <c r="D13" s="20">
        <f>D14+D15+D16+D17+D18+D19+D20+D21+D22+D23+D24+D25+D26+D27+D28+D29+D30</f>
        <v>45839205.86</v>
      </c>
      <c r="E13" s="21">
        <f>D13-C13</f>
        <v>-136952126.14</v>
      </c>
      <c r="F13" s="21">
        <f>D13/C13*100</f>
        <v>25.077341118122604</v>
      </c>
    </row>
    <row r="14" spans="1:6" ht="55.5" customHeight="1">
      <c r="A14" s="56" t="s">
        <v>68</v>
      </c>
      <c r="B14" s="57" t="s">
        <v>6</v>
      </c>
      <c r="C14" s="58">
        <v>41944512</v>
      </c>
      <c r="D14" s="58">
        <v>9989295.43</v>
      </c>
      <c r="E14" s="60">
        <f>D14-C14</f>
        <v>-31955216.57</v>
      </c>
      <c r="F14" s="18">
        <f aca="true" t="shared" si="0" ref="F14:F30">SUM(D14/C14*100)</f>
        <v>23.815500416359594</v>
      </c>
    </row>
    <row r="15" spans="1:6" ht="12.75" customHeight="1">
      <c r="A15" s="56" t="s">
        <v>69</v>
      </c>
      <c r="B15" s="57" t="s">
        <v>7</v>
      </c>
      <c r="C15" s="58">
        <v>716000</v>
      </c>
      <c r="D15" s="58">
        <v>151295</v>
      </c>
      <c r="E15" s="60">
        <f aca="true" t="shared" si="1" ref="E15:E30">D15-C15</f>
        <v>-564705</v>
      </c>
      <c r="F15" s="18">
        <f t="shared" si="0"/>
        <v>21.130586592178773</v>
      </c>
    </row>
    <row r="16" spans="1:6" ht="12.75" customHeight="1">
      <c r="A16" s="56" t="s">
        <v>70</v>
      </c>
      <c r="B16" s="57" t="s">
        <v>8</v>
      </c>
      <c r="C16" s="58">
        <f>13181908+749000</f>
        <v>13930908</v>
      </c>
      <c r="D16" s="58">
        <v>3156675.77</v>
      </c>
      <c r="E16" s="60">
        <f t="shared" si="1"/>
        <v>-10774232.23</v>
      </c>
      <c r="F16" s="18">
        <f t="shared" si="0"/>
        <v>22.659512000222815</v>
      </c>
    </row>
    <row r="17" spans="1:6" ht="24" customHeight="1">
      <c r="A17" s="56" t="s">
        <v>71</v>
      </c>
      <c r="B17" s="57" t="s">
        <v>9</v>
      </c>
      <c r="C17" s="58">
        <v>2842736</v>
      </c>
      <c r="D17" s="58">
        <v>726402.97</v>
      </c>
      <c r="E17" s="60">
        <f t="shared" si="1"/>
        <v>-2116333.0300000003</v>
      </c>
      <c r="F17" s="18">
        <f t="shared" si="0"/>
        <v>25.552952155951168</v>
      </c>
    </row>
    <row r="18" spans="1:6" ht="12.75" customHeight="1">
      <c r="A18" s="56" t="s">
        <v>72</v>
      </c>
      <c r="B18" s="57" t="s">
        <v>10</v>
      </c>
      <c r="C18" s="58">
        <v>148000</v>
      </c>
      <c r="D18" s="58">
        <v>0</v>
      </c>
      <c r="E18" s="60">
        <f t="shared" si="1"/>
        <v>-148000</v>
      </c>
      <c r="F18" s="18">
        <f t="shared" si="0"/>
        <v>0</v>
      </c>
    </row>
    <row r="19" spans="1:6" ht="12.75" customHeight="1">
      <c r="A19" s="56" t="s">
        <v>73</v>
      </c>
      <c r="B19" s="57" t="s">
        <v>11</v>
      </c>
      <c r="C19" s="58">
        <v>158280</v>
      </c>
      <c r="D19" s="58">
        <v>75000</v>
      </c>
      <c r="E19" s="60">
        <f t="shared" si="1"/>
        <v>-83280</v>
      </c>
      <c r="F19" s="18">
        <f t="shared" si="0"/>
        <v>47.384382107657316</v>
      </c>
    </row>
    <row r="20" spans="1:6" ht="12.75" customHeight="1">
      <c r="A20" s="56" t="s">
        <v>74</v>
      </c>
      <c r="B20" s="57" t="s">
        <v>12</v>
      </c>
      <c r="C20" s="58">
        <v>1191000</v>
      </c>
      <c r="D20" s="58">
        <v>207046</v>
      </c>
      <c r="E20" s="60">
        <f t="shared" si="1"/>
        <v>-983954</v>
      </c>
      <c r="F20" s="18">
        <f t="shared" si="0"/>
        <v>17.384214945424013</v>
      </c>
    </row>
    <row r="21" spans="1:6" ht="27" customHeight="1">
      <c r="A21" s="56" t="s">
        <v>75</v>
      </c>
      <c r="B21" s="57" t="s">
        <v>13</v>
      </c>
      <c r="C21" s="58">
        <v>995000</v>
      </c>
      <c r="D21" s="58">
        <v>221217.8</v>
      </c>
      <c r="E21" s="60">
        <f t="shared" si="1"/>
        <v>-773782.2</v>
      </c>
      <c r="F21" s="18">
        <f t="shared" si="0"/>
        <v>22.23294472361809</v>
      </c>
    </row>
    <row r="22" spans="1:6" ht="25.5" customHeight="1">
      <c r="A22" s="56" t="s">
        <v>76</v>
      </c>
      <c r="B22" s="57" t="s">
        <v>14</v>
      </c>
      <c r="C22" s="58">
        <v>309600</v>
      </c>
      <c r="D22" s="58">
        <v>102483.98</v>
      </c>
      <c r="E22" s="60">
        <f t="shared" si="1"/>
        <v>-207116.02000000002</v>
      </c>
      <c r="F22" s="18">
        <f t="shared" si="0"/>
        <v>33.10206072351421</v>
      </c>
    </row>
    <row r="23" spans="1:6" ht="12.75" customHeight="1">
      <c r="A23" s="56" t="s">
        <v>77</v>
      </c>
      <c r="B23" s="57" t="s">
        <v>15</v>
      </c>
      <c r="C23" s="58">
        <v>57636539</v>
      </c>
      <c r="D23" s="58">
        <v>13015367.91</v>
      </c>
      <c r="E23" s="60">
        <f t="shared" si="1"/>
        <v>-44621171.09</v>
      </c>
      <c r="F23" s="18">
        <f t="shared" si="0"/>
        <v>22.581799906479464</v>
      </c>
    </row>
    <row r="24" spans="1:6" ht="12.75" customHeight="1">
      <c r="A24" s="56" t="s">
        <v>78</v>
      </c>
      <c r="B24" s="57" t="s">
        <v>16</v>
      </c>
      <c r="C24" s="58">
        <v>100000</v>
      </c>
      <c r="D24" s="58">
        <v>11600</v>
      </c>
      <c r="E24" s="60">
        <f t="shared" si="1"/>
        <v>-88400</v>
      </c>
      <c r="F24" s="18">
        <f t="shared" si="0"/>
        <v>11.600000000000001</v>
      </c>
    </row>
    <row r="25" spans="1:6" ht="12.75" customHeight="1">
      <c r="A25" s="56" t="s">
        <v>79</v>
      </c>
      <c r="B25" s="57" t="s">
        <v>17</v>
      </c>
      <c r="C25" s="58">
        <v>3249812</v>
      </c>
      <c r="D25" s="58">
        <v>1176329.97</v>
      </c>
      <c r="E25" s="60">
        <f t="shared" si="1"/>
        <v>-2073482.03</v>
      </c>
      <c r="F25" s="18">
        <f t="shared" si="0"/>
        <v>36.196862156949386</v>
      </c>
    </row>
    <row r="26" spans="1:6" ht="27" customHeight="1">
      <c r="A26" s="56" t="s">
        <v>80</v>
      </c>
      <c r="B26" s="57" t="s">
        <v>18</v>
      </c>
      <c r="C26" s="58">
        <v>11110341</v>
      </c>
      <c r="D26" s="58">
        <v>3306525.9</v>
      </c>
      <c r="E26" s="60">
        <f t="shared" si="1"/>
        <v>-7803815.1</v>
      </c>
      <c r="F26" s="18">
        <f t="shared" si="0"/>
        <v>29.760795820758336</v>
      </c>
    </row>
    <row r="27" spans="1:6" ht="12.75" customHeight="1">
      <c r="A27" s="56" t="s">
        <v>81</v>
      </c>
      <c r="B27" s="57" t="s">
        <v>19</v>
      </c>
      <c r="C27" s="58">
        <v>39540</v>
      </c>
      <c r="D27" s="58">
        <v>39540</v>
      </c>
      <c r="E27" s="60">
        <f t="shared" si="1"/>
        <v>0</v>
      </c>
      <c r="F27" s="18">
        <f t="shared" si="0"/>
        <v>100</v>
      </c>
    </row>
    <row r="28" spans="1:6" ht="12.75" customHeight="1">
      <c r="A28" s="56" t="s">
        <v>82</v>
      </c>
      <c r="B28" s="57" t="s">
        <v>20</v>
      </c>
      <c r="C28" s="58">
        <v>1527584</v>
      </c>
      <c r="D28" s="58">
        <v>285321.41</v>
      </c>
      <c r="E28" s="60">
        <f t="shared" si="1"/>
        <v>-1242262.59</v>
      </c>
      <c r="F28" s="18">
        <f t="shared" si="0"/>
        <v>18.67795224354274</v>
      </c>
    </row>
    <row r="29" spans="1:6" ht="12.75" customHeight="1">
      <c r="A29" s="56" t="s">
        <v>83</v>
      </c>
      <c r="B29" s="57" t="s">
        <v>21</v>
      </c>
      <c r="C29" s="58">
        <v>1813000</v>
      </c>
      <c r="D29" s="58">
        <v>5165.72</v>
      </c>
      <c r="E29" s="60">
        <f t="shared" si="1"/>
        <v>-1807834.28</v>
      </c>
      <c r="F29" s="18">
        <f t="shared" si="0"/>
        <v>0.28492664092664094</v>
      </c>
    </row>
    <row r="30" spans="1:6" ht="12.75" customHeight="1">
      <c r="A30" s="56" t="s">
        <v>146</v>
      </c>
      <c r="B30" s="57" t="s">
        <v>147</v>
      </c>
      <c r="C30" s="58">
        <v>45078480</v>
      </c>
      <c r="D30" s="58">
        <v>13369938</v>
      </c>
      <c r="E30" s="60">
        <f t="shared" si="1"/>
        <v>-31708542</v>
      </c>
      <c r="F30" s="18">
        <f t="shared" si="0"/>
        <v>29.659247605509325</v>
      </c>
    </row>
    <row r="31" spans="1:6" ht="26.25" customHeight="1">
      <c r="A31" s="16" t="s">
        <v>65</v>
      </c>
      <c r="B31" s="19" t="s">
        <v>66</v>
      </c>
      <c r="C31" s="20">
        <f>C32</f>
        <v>303807415.2</v>
      </c>
      <c r="D31" s="20">
        <f>D32</f>
        <v>62028013.79000001</v>
      </c>
      <c r="E31" s="21">
        <f>E32</f>
        <v>-241779401.40999997</v>
      </c>
      <c r="F31" s="21">
        <f>D31/C31*100</f>
        <v>20.416886055650167</v>
      </c>
    </row>
    <row r="32" spans="1:6" ht="26.25" customHeight="1">
      <c r="A32" s="16" t="s">
        <v>67</v>
      </c>
      <c r="B32" s="19" t="s">
        <v>140</v>
      </c>
      <c r="C32" s="20">
        <f>C33+C34+C35+C36+C37+C38+C39+C40+C41+C42+C43</f>
        <v>303807415.2</v>
      </c>
      <c r="D32" s="20">
        <f>D33+D34+D35+D36+D37+D38+D39+D40+D41+D43</f>
        <v>62028013.79000001</v>
      </c>
      <c r="E32" s="21">
        <f aca="true" t="shared" si="2" ref="E32:E43">D32-C32</f>
        <v>-241779401.40999997</v>
      </c>
      <c r="F32" s="21">
        <f>D32/C32*100</f>
        <v>20.416886055650167</v>
      </c>
    </row>
    <row r="33" spans="1:6" ht="25.5" customHeight="1">
      <c r="A33" s="56" t="s">
        <v>84</v>
      </c>
      <c r="B33" s="57" t="s">
        <v>46</v>
      </c>
      <c r="C33" s="58">
        <v>3076811</v>
      </c>
      <c r="D33" s="58">
        <v>846926.16</v>
      </c>
      <c r="E33" s="60">
        <f t="shared" si="2"/>
        <v>-2229884.84</v>
      </c>
      <c r="F33" s="18">
        <f aca="true" t="shared" si="3" ref="F33:F43">SUM(D33/C33*100)</f>
        <v>27.526102838295884</v>
      </c>
    </row>
    <row r="34" spans="1:6" ht="12.75" customHeight="1">
      <c r="A34" s="56" t="s">
        <v>85</v>
      </c>
      <c r="B34" s="57" t="s">
        <v>22</v>
      </c>
      <c r="C34" s="58">
        <v>113538330</v>
      </c>
      <c r="D34" s="58">
        <v>23214685.35</v>
      </c>
      <c r="E34" s="60">
        <f t="shared" si="2"/>
        <v>-90323644.65</v>
      </c>
      <c r="F34" s="18">
        <f t="shared" si="3"/>
        <v>20.446562275488816</v>
      </c>
    </row>
    <row r="35" spans="1:6" ht="25.5" customHeight="1">
      <c r="A35" s="56" t="s">
        <v>155</v>
      </c>
      <c r="B35" s="57" t="s">
        <v>156</v>
      </c>
      <c r="C35" s="58">
        <v>81794571</v>
      </c>
      <c r="D35" s="58">
        <v>15104743</v>
      </c>
      <c r="E35" s="60">
        <f t="shared" si="2"/>
        <v>-66689828</v>
      </c>
      <c r="F35" s="18">
        <f t="shared" si="3"/>
        <v>18.466681608978668</v>
      </c>
    </row>
    <row r="36" spans="1:6" ht="12.75" customHeight="1">
      <c r="A36" s="56" t="s">
        <v>157</v>
      </c>
      <c r="B36" s="57" t="s">
        <v>158</v>
      </c>
      <c r="C36" s="58">
        <v>82218700</v>
      </c>
      <c r="D36" s="58">
        <v>18345100</v>
      </c>
      <c r="E36" s="60">
        <f t="shared" si="2"/>
        <v>-63873600</v>
      </c>
      <c r="F36" s="18">
        <f t="shared" si="3"/>
        <v>22.312563930103494</v>
      </c>
    </row>
    <row r="37" spans="1:6" ht="25.5" customHeight="1">
      <c r="A37" s="56" t="s">
        <v>87</v>
      </c>
      <c r="B37" s="57" t="s">
        <v>48</v>
      </c>
      <c r="C37" s="58">
        <v>14563325</v>
      </c>
      <c r="D37" s="58">
        <v>2858244.47</v>
      </c>
      <c r="E37" s="60">
        <f t="shared" si="2"/>
        <v>-11705080.53</v>
      </c>
      <c r="F37" s="18">
        <f t="shared" si="3"/>
        <v>19.62631795966924</v>
      </c>
    </row>
    <row r="38" spans="1:6" ht="12.75" customHeight="1">
      <c r="A38" s="56" t="s">
        <v>88</v>
      </c>
      <c r="B38" s="57" t="s">
        <v>23</v>
      </c>
      <c r="C38" s="58">
        <v>4324363</v>
      </c>
      <c r="D38" s="58">
        <v>883966.37</v>
      </c>
      <c r="E38" s="60">
        <f t="shared" si="2"/>
        <v>-3440396.63</v>
      </c>
      <c r="F38" s="18">
        <f t="shared" si="3"/>
        <v>20.441539482231256</v>
      </c>
    </row>
    <row r="39" spans="1:6" ht="12.75" customHeight="1">
      <c r="A39" s="56" t="s">
        <v>89</v>
      </c>
      <c r="B39" s="57" t="s">
        <v>49</v>
      </c>
      <c r="C39" s="58">
        <v>280170</v>
      </c>
      <c r="D39" s="58">
        <v>65005.75</v>
      </c>
      <c r="E39" s="60">
        <f t="shared" si="2"/>
        <v>-215164.25</v>
      </c>
      <c r="F39" s="18">
        <f t="shared" si="3"/>
        <v>23.20225220401899</v>
      </c>
    </row>
    <row r="40" spans="1:6" ht="12.75" customHeight="1">
      <c r="A40" s="56" t="s">
        <v>90</v>
      </c>
      <c r="B40" s="57" t="s">
        <v>50</v>
      </c>
      <c r="C40" s="58">
        <v>464810</v>
      </c>
      <c r="D40" s="58">
        <v>66759.63</v>
      </c>
      <c r="E40" s="60">
        <f t="shared" si="2"/>
        <v>-398050.37</v>
      </c>
      <c r="F40" s="18">
        <f t="shared" si="3"/>
        <v>14.362778339536586</v>
      </c>
    </row>
    <row r="41" spans="1:6" ht="25.5" customHeight="1">
      <c r="A41" s="56" t="s">
        <v>91</v>
      </c>
      <c r="B41" s="57" t="s">
        <v>51</v>
      </c>
      <c r="C41" s="58">
        <v>1833100</v>
      </c>
      <c r="D41" s="58">
        <v>332696.59</v>
      </c>
      <c r="E41" s="60">
        <f t="shared" si="2"/>
        <v>-1500403.41</v>
      </c>
      <c r="F41" s="18">
        <f t="shared" si="3"/>
        <v>18.149396650482792</v>
      </c>
    </row>
    <row r="42" spans="1:6" ht="61.5" customHeight="1">
      <c r="A42" s="56" t="s">
        <v>175</v>
      </c>
      <c r="B42" s="62" t="s">
        <v>176</v>
      </c>
      <c r="C42" s="58">
        <v>29983.2</v>
      </c>
      <c r="D42" s="58">
        <v>0</v>
      </c>
      <c r="E42" s="60">
        <f>D42-C42</f>
        <v>-29983.2</v>
      </c>
      <c r="F42" s="18">
        <f>SUM(D42/C42*100)</f>
        <v>0</v>
      </c>
    </row>
    <row r="43" spans="1:6" ht="25.5" customHeight="1">
      <c r="A43" s="56" t="s">
        <v>92</v>
      </c>
      <c r="B43" s="57" t="s">
        <v>52</v>
      </c>
      <c r="C43" s="58">
        <v>1683252</v>
      </c>
      <c r="D43" s="58">
        <v>309886.47</v>
      </c>
      <c r="E43" s="60">
        <f t="shared" si="2"/>
        <v>-1373365.53</v>
      </c>
      <c r="F43" s="18">
        <f t="shared" si="3"/>
        <v>18.409986739953375</v>
      </c>
    </row>
    <row r="44" spans="1:6" ht="25.5" customHeight="1">
      <c r="A44" s="16" t="s">
        <v>93</v>
      </c>
      <c r="B44" s="19" t="s">
        <v>142</v>
      </c>
      <c r="C44" s="22">
        <f>C45</f>
        <v>41879896</v>
      </c>
      <c r="D44" s="22">
        <f>D45</f>
        <v>8820264.42</v>
      </c>
      <c r="E44" s="23">
        <f>D44-C44</f>
        <v>-33059631.58</v>
      </c>
      <c r="F44" s="23">
        <f>D44/C44*100</f>
        <v>21.060855595247897</v>
      </c>
    </row>
    <row r="45" spans="1:6" ht="25.5" customHeight="1">
      <c r="A45" s="16" t="s">
        <v>94</v>
      </c>
      <c r="B45" s="19" t="s">
        <v>143</v>
      </c>
      <c r="C45" s="22">
        <f>C46+C47+C48+C49+C50+C51+C52+C53+C54+C55+C56+C57+C58+C59+C60+C61+C62</f>
        <v>41879896</v>
      </c>
      <c r="D45" s="22">
        <f>D46+D47+D48+D49+D50+D51+D52+D53+D54+D55+D56+D57+D58+D59+D62+D60+D61</f>
        <v>8820264.42</v>
      </c>
      <c r="E45" s="23">
        <f>D45-C45</f>
        <v>-33059631.58</v>
      </c>
      <c r="F45" s="23">
        <f>D45/C45*100</f>
        <v>21.060855595247897</v>
      </c>
    </row>
    <row r="46" spans="1:6" ht="25.5" customHeight="1">
      <c r="A46" s="56" t="s">
        <v>95</v>
      </c>
      <c r="B46" s="57" t="s">
        <v>46</v>
      </c>
      <c r="C46" s="58">
        <v>13256412</v>
      </c>
      <c r="D46" s="58">
        <v>3359403.93</v>
      </c>
      <c r="E46" s="60">
        <f aca="true" t="shared" si="4" ref="E46:E62">D46-C46</f>
        <v>-9897008.07</v>
      </c>
      <c r="F46" s="18">
        <f aca="true" t="shared" si="5" ref="F46:F60">SUM(D46/C46*100)</f>
        <v>25.34172844054636</v>
      </c>
    </row>
    <row r="47" spans="1:6" ht="25.5" customHeight="1">
      <c r="A47" s="56" t="s">
        <v>154</v>
      </c>
      <c r="B47" s="57" t="s">
        <v>24</v>
      </c>
      <c r="C47" s="58">
        <v>206250</v>
      </c>
      <c r="D47" s="58">
        <v>1916.32</v>
      </c>
      <c r="E47" s="60">
        <f t="shared" si="4"/>
        <v>-204333.68</v>
      </c>
      <c r="F47" s="18">
        <f t="shared" si="5"/>
        <v>0.9291248484848484</v>
      </c>
    </row>
    <row r="48" spans="1:6" ht="25.5" customHeight="1">
      <c r="A48" s="56" t="s">
        <v>96</v>
      </c>
      <c r="B48" s="57" t="s">
        <v>25</v>
      </c>
      <c r="C48" s="58">
        <v>31680</v>
      </c>
      <c r="D48" s="58">
        <v>3705.78</v>
      </c>
      <c r="E48" s="60">
        <f t="shared" si="4"/>
        <v>-27974.22</v>
      </c>
      <c r="F48" s="18">
        <f t="shared" si="5"/>
        <v>11.69753787878788</v>
      </c>
    </row>
    <row r="49" spans="1:6" ht="26.25" customHeight="1">
      <c r="A49" s="56" t="s">
        <v>97</v>
      </c>
      <c r="B49" s="57" t="s">
        <v>26</v>
      </c>
      <c r="C49" s="58">
        <v>288000</v>
      </c>
      <c r="D49" s="58">
        <v>18241</v>
      </c>
      <c r="E49" s="60">
        <f t="shared" si="4"/>
        <v>-269759</v>
      </c>
      <c r="F49" s="18">
        <f t="shared" si="5"/>
        <v>6.3336805555555555</v>
      </c>
    </row>
    <row r="50" spans="1:6" ht="25.5" customHeight="1">
      <c r="A50" s="56" t="s">
        <v>98</v>
      </c>
      <c r="B50" s="57" t="s">
        <v>53</v>
      </c>
      <c r="C50" s="58">
        <v>105000</v>
      </c>
      <c r="D50" s="58">
        <v>23291.45</v>
      </c>
      <c r="E50" s="60">
        <f t="shared" si="4"/>
        <v>-81708.55</v>
      </c>
      <c r="F50" s="18">
        <f t="shared" si="5"/>
        <v>22.182333333333336</v>
      </c>
    </row>
    <row r="51" spans="1:6" ht="27.75" customHeight="1">
      <c r="A51" s="56" t="s">
        <v>99</v>
      </c>
      <c r="B51" s="57" t="s">
        <v>27</v>
      </c>
      <c r="C51" s="58">
        <v>190071</v>
      </c>
      <c r="D51" s="58">
        <v>47518</v>
      </c>
      <c r="E51" s="60">
        <f t="shared" si="4"/>
        <v>-142553</v>
      </c>
      <c r="F51" s="18">
        <f t="shared" si="5"/>
        <v>25.00013152979676</v>
      </c>
    </row>
    <row r="52" spans="1:6" ht="25.5" customHeight="1">
      <c r="A52" s="56" t="s">
        <v>100</v>
      </c>
      <c r="B52" s="57" t="s">
        <v>28</v>
      </c>
      <c r="C52" s="58">
        <v>20755</v>
      </c>
      <c r="D52" s="58">
        <v>5187</v>
      </c>
      <c r="E52" s="60">
        <f t="shared" si="4"/>
        <v>-15568</v>
      </c>
      <c r="F52" s="18">
        <f t="shared" si="5"/>
        <v>24.99156829679595</v>
      </c>
    </row>
    <row r="53" spans="1:6" ht="40.5" customHeight="1">
      <c r="A53" s="56" t="s">
        <v>101</v>
      </c>
      <c r="B53" s="57" t="s">
        <v>29</v>
      </c>
      <c r="C53" s="58">
        <v>6567013</v>
      </c>
      <c r="D53" s="58">
        <v>1378742.73</v>
      </c>
      <c r="E53" s="60">
        <f t="shared" si="4"/>
        <v>-5188270.27</v>
      </c>
      <c r="F53" s="18">
        <f t="shared" si="5"/>
        <v>20.994974884319554</v>
      </c>
    </row>
    <row r="54" spans="1:6" ht="27.75" customHeight="1">
      <c r="A54" s="56" t="s">
        <v>102</v>
      </c>
      <c r="B54" s="57" t="s">
        <v>30</v>
      </c>
      <c r="C54" s="58">
        <v>6425834</v>
      </c>
      <c r="D54" s="58">
        <v>1279888.15</v>
      </c>
      <c r="E54" s="60">
        <f t="shared" si="4"/>
        <v>-5145945.85</v>
      </c>
      <c r="F54" s="18">
        <f t="shared" si="5"/>
        <v>19.917852686515086</v>
      </c>
    </row>
    <row r="55" spans="1:6" ht="12.75" customHeight="1">
      <c r="A55" s="56" t="s">
        <v>103</v>
      </c>
      <c r="B55" s="57" t="s">
        <v>54</v>
      </c>
      <c r="C55" s="58">
        <v>64890</v>
      </c>
      <c r="D55" s="58">
        <v>0</v>
      </c>
      <c r="E55" s="60">
        <f t="shared" si="4"/>
        <v>-64890</v>
      </c>
      <c r="F55" s="18">
        <f t="shared" si="5"/>
        <v>0</v>
      </c>
    </row>
    <row r="56" spans="1:6" ht="38.25" customHeight="1">
      <c r="A56" s="56" t="s">
        <v>159</v>
      </c>
      <c r="B56" s="57" t="s">
        <v>160</v>
      </c>
      <c r="C56" s="58">
        <v>524000</v>
      </c>
      <c r="D56" s="58">
        <v>0</v>
      </c>
      <c r="E56" s="60">
        <f t="shared" si="4"/>
        <v>-524000</v>
      </c>
      <c r="F56" s="18">
        <f t="shared" si="5"/>
        <v>0</v>
      </c>
    </row>
    <row r="57" spans="1:6" ht="51">
      <c r="A57" s="56" t="s">
        <v>104</v>
      </c>
      <c r="B57" s="57" t="s">
        <v>31</v>
      </c>
      <c r="C57" s="58">
        <v>864936</v>
      </c>
      <c r="D57" s="58">
        <v>116728.56</v>
      </c>
      <c r="E57" s="60">
        <f t="shared" si="4"/>
        <v>-748207.44</v>
      </c>
      <c r="F57" s="18">
        <f t="shared" si="5"/>
        <v>13.49562973445434</v>
      </c>
    </row>
    <row r="58" spans="1:6" ht="38.25">
      <c r="A58" s="56" t="s">
        <v>105</v>
      </c>
      <c r="B58" s="57" t="s">
        <v>32</v>
      </c>
      <c r="C58" s="58">
        <v>26278</v>
      </c>
      <c r="D58" s="58">
        <v>10752.71</v>
      </c>
      <c r="E58" s="60">
        <f t="shared" si="4"/>
        <v>-15525.29</v>
      </c>
      <c r="F58" s="18">
        <f t="shared" si="5"/>
        <v>40.919057766953344</v>
      </c>
    </row>
    <row r="59" spans="1:6" ht="51">
      <c r="A59" s="56" t="s">
        <v>106</v>
      </c>
      <c r="B59" s="57" t="s">
        <v>33</v>
      </c>
      <c r="C59" s="58">
        <v>718410</v>
      </c>
      <c r="D59" s="58">
        <v>99035.32</v>
      </c>
      <c r="E59" s="60">
        <f t="shared" si="4"/>
        <v>-619374.6799999999</v>
      </c>
      <c r="F59" s="18">
        <f>SUM(D59/C59*100)</f>
        <v>13.785348199496111</v>
      </c>
    </row>
    <row r="60" spans="1:6" ht="45" customHeight="1">
      <c r="A60" s="56" t="s">
        <v>107</v>
      </c>
      <c r="B60" s="57" t="s">
        <v>55</v>
      </c>
      <c r="C60" s="58">
        <v>186803</v>
      </c>
      <c r="D60" s="58">
        <v>35597</v>
      </c>
      <c r="E60" s="60">
        <f t="shared" si="4"/>
        <v>-151206</v>
      </c>
      <c r="F60" s="18">
        <f t="shared" si="5"/>
        <v>19.05590381310793</v>
      </c>
    </row>
    <row r="61" spans="1:6" ht="48" customHeight="1">
      <c r="A61" s="56" t="s">
        <v>150</v>
      </c>
      <c r="B61" s="57" t="s">
        <v>151</v>
      </c>
      <c r="C61" s="58">
        <v>330871</v>
      </c>
      <c r="D61" s="58">
        <v>51460.8</v>
      </c>
      <c r="E61" s="60">
        <f t="shared" si="4"/>
        <v>-279410.2</v>
      </c>
      <c r="F61" s="18">
        <f>SUM(D61/C61*100)</f>
        <v>15.553130978538466</v>
      </c>
    </row>
    <row r="62" spans="1:6" ht="33.75" customHeight="1">
      <c r="A62" s="56" t="s">
        <v>108</v>
      </c>
      <c r="B62" s="57" t="s">
        <v>12</v>
      </c>
      <c r="C62" s="58">
        <v>12072693</v>
      </c>
      <c r="D62" s="58">
        <v>2388795.67</v>
      </c>
      <c r="E62" s="60">
        <f t="shared" si="4"/>
        <v>-9683897.33</v>
      </c>
      <c r="F62" s="18">
        <f>SUM(D62/C62*100)</f>
        <v>19.78676729375956</v>
      </c>
    </row>
    <row r="63" spans="1:6" ht="25.5">
      <c r="A63" s="16" t="s">
        <v>109</v>
      </c>
      <c r="B63" s="19" t="s">
        <v>110</v>
      </c>
      <c r="C63" s="22">
        <f>C64</f>
        <v>41907396</v>
      </c>
      <c r="D63" s="22">
        <f>D64</f>
        <v>9208446.56</v>
      </c>
      <c r="E63" s="23">
        <f>E64</f>
        <v>-32698949.439999998</v>
      </c>
      <c r="F63" s="23">
        <f>F64</f>
        <v>21.973320795212377</v>
      </c>
    </row>
    <row r="64" spans="1:6" ht="28.5" customHeight="1">
      <c r="A64" s="16" t="s">
        <v>112</v>
      </c>
      <c r="B64" s="19" t="s">
        <v>111</v>
      </c>
      <c r="C64" s="22">
        <f>C65+C66+C67+C68+C69+C70</f>
        <v>41907396</v>
      </c>
      <c r="D64" s="22">
        <f>D65+D66+D67+D68+D69+D70</f>
        <v>9208446.56</v>
      </c>
      <c r="E64" s="23">
        <f>D64-C64</f>
        <v>-32698949.439999998</v>
      </c>
      <c r="F64" s="23">
        <f>D64/C64*100</f>
        <v>21.973320795212377</v>
      </c>
    </row>
    <row r="65" spans="1:6" ht="28.5" customHeight="1">
      <c r="A65" s="56" t="s">
        <v>113</v>
      </c>
      <c r="B65" s="57" t="s">
        <v>46</v>
      </c>
      <c r="C65" s="58">
        <v>1160969</v>
      </c>
      <c r="D65" s="58">
        <v>244825.5</v>
      </c>
      <c r="E65" s="60">
        <f aca="true" t="shared" si="6" ref="E65:E70">D65-C65</f>
        <v>-916143.5</v>
      </c>
      <c r="F65" s="18">
        <f aca="true" t="shared" si="7" ref="F65:F70">SUM(D65/C65*100)</f>
        <v>21.088030774292854</v>
      </c>
    </row>
    <row r="66" spans="1:6" ht="12.75" customHeight="1">
      <c r="A66" s="56" t="s">
        <v>114</v>
      </c>
      <c r="B66" s="57" t="s">
        <v>161</v>
      </c>
      <c r="C66" s="58">
        <v>17897159</v>
      </c>
      <c r="D66" s="58">
        <v>3863266.51</v>
      </c>
      <c r="E66" s="60">
        <f t="shared" si="6"/>
        <v>-14033892.49</v>
      </c>
      <c r="F66" s="18">
        <f t="shared" si="7"/>
        <v>21.585920480451673</v>
      </c>
    </row>
    <row r="67" spans="1:6" ht="12.75" customHeight="1">
      <c r="A67" s="56" t="s">
        <v>115</v>
      </c>
      <c r="B67" s="57" t="s">
        <v>34</v>
      </c>
      <c r="C67" s="58">
        <v>4179762</v>
      </c>
      <c r="D67" s="58">
        <v>841845.87</v>
      </c>
      <c r="E67" s="60">
        <f t="shared" si="6"/>
        <v>-3337916.13</v>
      </c>
      <c r="F67" s="18">
        <f>SUM(D67/C67*100)</f>
        <v>20.141000133500427</v>
      </c>
    </row>
    <row r="68" spans="1:6" ht="12.75" customHeight="1">
      <c r="A68" s="56" t="s">
        <v>116</v>
      </c>
      <c r="B68" s="57" t="s">
        <v>35</v>
      </c>
      <c r="C68" s="58">
        <v>3727912</v>
      </c>
      <c r="D68" s="58">
        <v>795365.08</v>
      </c>
      <c r="E68" s="60">
        <f t="shared" si="6"/>
        <v>-2932546.92</v>
      </c>
      <c r="F68" s="18">
        <f>SUM(D68/C68*100)</f>
        <v>21.335403840004805</v>
      </c>
    </row>
    <row r="69" spans="1:6" ht="25.5">
      <c r="A69" s="56" t="s">
        <v>117</v>
      </c>
      <c r="B69" s="57" t="s">
        <v>36</v>
      </c>
      <c r="C69" s="58">
        <v>10583721</v>
      </c>
      <c r="D69" s="58">
        <v>2553284.97</v>
      </c>
      <c r="E69" s="60">
        <f t="shared" si="6"/>
        <v>-8030436.029999999</v>
      </c>
      <c r="F69" s="18">
        <f t="shared" si="7"/>
        <v>24.124643591795365</v>
      </c>
    </row>
    <row r="70" spans="1:6" ht="26.25" customHeight="1">
      <c r="A70" s="56" t="s">
        <v>118</v>
      </c>
      <c r="B70" s="57" t="s">
        <v>37</v>
      </c>
      <c r="C70" s="58">
        <v>4357873</v>
      </c>
      <c r="D70" s="58">
        <v>909858.63</v>
      </c>
      <c r="E70" s="60">
        <f t="shared" si="6"/>
        <v>-3448014.37</v>
      </c>
      <c r="F70" s="18">
        <f t="shared" si="7"/>
        <v>20.878502654850198</v>
      </c>
    </row>
    <row r="71" spans="1:6" ht="31.5" customHeight="1">
      <c r="A71" s="16" t="s">
        <v>121</v>
      </c>
      <c r="B71" s="19" t="s">
        <v>119</v>
      </c>
      <c r="C71" s="20">
        <f>C72</f>
        <v>3165162</v>
      </c>
      <c r="D71" s="20">
        <f>D72</f>
        <v>883363.93</v>
      </c>
      <c r="E71" s="21">
        <f>D71-C71</f>
        <v>-2281798.07</v>
      </c>
      <c r="F71" s="21">
        <f>D71/C71*100</f>
        <v>27.908964217313365</v>
      </c>
    </row>
    <row r="72" spans="1:6" ht="34.5" customHeight="1">
      <c r="A72" s="16" t="s">
        <v>122</v>
      </c>
      <c r="B72" s="19" t="s">
        <v>120</v>
      </c>
      <c r="C72" s="20">
        <f>C73</f>
        <v>3165162</v>
      </c>
      <c r="D72" s="20">
        <f>D73</f>
        <v>883363.93</v>
      </c>
      <c r="E72" s="21">
        <f>D72-C72</f>
        <v>-2281798.07</v>
      </c>
      <c r="F72" s="21">
        <f>D72/C72*100</f>
        <v>27.908964217313365</v>
      </c>
    </row>
    <row r="73" spans="1:6" ht="28.5" customHeight="1">
      <c r="A73" s="56" t="s">
        <v>123</v>
      </c>
      <c r="B73" s="57" t="s">
        <v>46</v>
      </c>
      <c r="C73" s="58">
        <v>3165162</v>
      </c>
      <c r="D73" s="58">
        <v>883363.93</v>
      </c>
      <c r="E73" s="60">
        <f>D73-C73</f>
        <v>-2281798.07</v>
      </c>
      <c r="F73" s="18">
        <f>SUM(D73/C73*100)</f>
        <v>27.908964217313365</v>
      </c>
    </row>
    <row r="74" spans="1:6" ht="26.25" customHeight="1">
      <c r="A74" s="16" t="s">
        <v>125</v>
      </c>
      <c r="B74" s="19" t="s">
        <v>144</v>
      </c>
      <c r="C74" s="20">
        <f aca="true" t="shared" si="8" ref="C74:F75">C75</f>
        <v>2717072</v>
      </c>
      <c r="D74" s="20">
        <f t="shared" si="8"/>
        <v>610839.32</v>
      </c>
      <c r="E74" s="20">
        <f t="shared" si="8"/>
        <v>-2006261.6800000002</v>
      </c>
      <c r="F74" s="20">
        <f t="shared" si="8"/>
        <v>23.340303641319153</v>
      </c>
    </row>
    <row r="75" spans="1:6" ht="26.25" customHeight="1">
      <c r="A75" s="16" t="s">
        <v>126</v>
      </c>
      <c r="B75" s="19" t="s">
        <v>124</v>
      </c>
      <c r="C75" s="20">
        <f>C76+C77</f>
        <v>2717072</v>
      </c>
      <c r="D75" s="20">
        <f t="shared" si="8"/>
        <v>610839.32</v>
      </c>
      <c r="E75" s="21">
        <f t="shared" si="8"/>
        <v>-2006261.6800000002</v>
      </c>
      <c r="F75" s="21">
        <f t="shared" si="8"/>
        <v>23.340303641319153</v>
      </c>
    </row>
    <row r="76" spans="1:6" ht="25.5" customHeight="1">
      <c r="A76" s="56" t="s">
        <v>127</v>
      </c>
      <c r="B76" s="57" t="s">
        <v>46</v>
      </c>
      <c r="C76" s="58">
        <v>2617101</v>
      </c>
      <c r="D76" s="58">
        <v>610839.32</v>
      </c>
      <c r="E76" s="60">
        <f>D76-C76</f>
        <v>-2006261.6800000002</v>
      </c>
      <c r="F76" s="18">
        <f>SUM(D76/C76*100)</f>
        <v>23.340303641319153</v>
      </c>
    </row>
    <row r="77" spans="1:6" ht="25.5" customHeight="1">
      <c r="A77" s="56" t="s">
        <v>83</v>
      </c>
      <c r="B77" s="57" t="s">
        <v>21</v>
      </c>
      <c r="C77" s="58">
        <v>99971</v>
      </c>
      <c r="D77" s="58">
        <v>0</v>
      </c>
      <c r="E77" s="60"/>
      <c r="F77" s="18">
        <f>SUM(D77/C77*100)</f>
        <v>0</v>
      </c>
    </row>
    <row r="78" spans="1:6" ht="27.75" customHeight="1">
      <c r="A78" s="16" t="s">
        <v>128</v>
      </c>
      <c r="B78" s="19" t="s">
        <v>129</v>
      </c>
      <c r="C78" s="20">
        <f>C79</f>
        <v>101351336</v>
      </c>
      <c r="D78" s="20">
        <f>D79</f>
        <v>1570521.3</v>
      </c>
      <c r="E78" s="21">
        <f>E79</f>
        <v>-99780814.7</v>
      </c>
      <c r="F78" s="21">
        <f>F79</f>
        <v>1.549581250709907</v>
      </c>
    </row>
    <row r="79" spans="1:6" ht="29.25" customHeight="1">
      <c r="A79" s="16" t="s">
        <v>131</v>
      </c>
      <c r="B79" s="19" t="s">
        <v>130</v>
      </c>
      <c r="C79" s="20">
        <f>C80+C81</f>
        <v>101351336</v>
      </c>
      <c r="D79" s="20">
        <f>D80+D81</f>
        <v>1570521.3</v>
      </c>
      <c r="E79" s="21">
        <f aca="true" t="shared" si="9" ref="E79:E86">D79-C79</f>
        <v>-99780814.7</v>
      </c>
      <c r="F79" s="21">
        <f>D79/C79*100</f>
        <v>1.549581250709907</v>
      </c>
    </row>
    <row r="80" spans="1:6" ht="24.75" customHeight="1">
      <c r="A80" s="56" t="s">
        <v>132</v>
      </c>
      <c r="B80" s="57" t="s">
        <v>46</v>
      </c>
      <c r="C80" s="58">
        <v>6089982</v>
      </c>
      <c r="D80" s="58">
        <v>1570521.3</v>
      </c>
      <c r="E80" s="60">
        <f t="shared" si="9"/>
        <v>-4519460.7</v>
      </c>
      <c r="F80" s="18">
        <f aca="true" t="shared" si="10" ref="F80:F86">SUM(D80/C80*100)</f>
        <v>25.788603316068915</v>
      </c>
    </row>
    <row r="81" spans="1:6" ht="12.75" customHeight="1">
      <c r="A81" s="56">
        <v>3718710</v>
      </c>
      <c r="B81" s="57" t="s">
        <v>57</v>
      </c>
      <c r="C81" s="58">
        <v>95261354</v>
      </c>
      <c r="D81" s="58">
        <v>0</v>
      </c>
      <c r="E81" s="60">
        <f t="shared" si="9"/>
        <v>-95261354</v>
      </c>
      <c r="F81" s="18">
        <v>0</v>
      </c>
    </row>
    <row r="82" spans="1:6" ht="12.75" customHeight="1">
      <c r="A82" s="16" t="s">
        <v>167</v>
      </c>
      <c r="B82" s="19" t="s">
        <v>168</v>
      </c>
      <c r="C82" s="20">
        <f>C83</f>
        <v>2699364</v>
      </c>
      <c r="D82" s="20">
        <f>D83</f>
        <v>1137065.56</v>
      </c>
      <c r="E82" s="60">
        <f t="shared" si="9"/>
        <v>-1562298.44</v>
      </c>
      <c r="F82" s="18">
        <f t="shared" si="10"/>
        <v>42.12346167467596</v>
      </c>
    </row>
    <row r="83" spans="1:6" ht="12.75" customHeight="1">
      <c r="A83" s="16" t="s">
        <v>169</v>
      </c>
      <c r="B83" s="19" t="s">
        <v>170</v>
      </c>
      <c r="C83" s="20">
        <f>C84+C85</f>
        <v>2699364</v>
      </c>
      <c r="D83" s="20">
        <f>D84+D85</f>
        <v>1137065.56</v>
      </c>
      <c r="E83" s="60">
        <f>D83-C83</f>
        <v>-1562298.44</v>
      </c>
      <c r="F83" s="18">
        <f>SUM(D83/C83*100)</f>
        <v>42.12346167467596</v>
      </c>
    </row>
    <row r="84" spans="1:6" ht="12.75" customHeight="1">
      <c r="A84" s="56">
        <v>5010160</v>
      </c>
      <c r="B84" s="57" t="s">
        <v>46</v>
      </c>
      <c r="C84" s="66">
        <v>2666964</v>
      </c>
      <c r="D84" s="58">
        <v>1120584.82</v>
      </c>
      <c r="E84" s="60">
        <f>D84-C84</f>
        <v>-1546379.18</v>
      </c>
      <c r="F84" s="18">
        <f>SUM(D84/C84*100)</f>
        <v>42.017245827090285</v>
      </c>
    </row>
    <row r="85" spans="1:6" ht="12.75" customHeight="1">
      <c r="A85" s="56">
        <v>5010180</v>
      </c>
      <c r="B85" s="57" t="s">
        <v>7</v>
      </c>
      <c r="C85" s="66">
        <v>32400</v>
      </c>
      <c r="D85" s="58">
        <v>16480.74</v>
      </c>
      <c r="E85" s="60">
        <f t="shared" si="9"/>
        <v>-15919.259999999998</v>
      </c>
      <c r="F85" s="18">
        <f t="shared" si="10"/>
        <v>50.866481481481486</v>
      </c>
    </row>
    <row r="86" spans="1:6" ht="15" customHeight="1">
      <c r="A86" s="26" t="s">
        <v>38</v>
      </c>
      <c r="B86" s="50" t="s">
        <v>133</v>
      </c>
      <c r="C86" s="27">
        <f>C12+C31+C44+C63+C71+C74+C78+C82</f>
        <v>680318973.2</v>
      </c>
      <c r="D86" s="27">
        <f>D12+D31+D44+D63+D71+D74+D78+D82</f>
        <v>130097720.74000001</v>
      </c>
      <c r="E86" s="28">
        <f t="shared" si="9"/>
        <v>-550221252.46</v>
      </c>
      <c r="F86" s="28">
        <f t="shared" si="10"/>
        <v>19.123047550483925</v>
      </c>
    </row>
    <row r="87" spans="1:6" ht="18.75" customHeight="1">
      <c r="A87" s="39"/>
      <c r="B87" s="40"/>
      <c r="C87" s="41"/>
      <c r="D87" s="41"/>
      <c r="E87" s="41"/>
      <c r="F87" s="42"/>
    </row>
    <row r="88" spans="1:6" ht="16.5">
      <c r="A88" s="67" t="s">
        <v>174</v>
      </c>
      <c r="B88" s="68"/>
      <c r="C88" s="68"/>
      <c r="D88" s="68"/>
      <c r="E88" s="68"/>
      <c r="F88" s="68"/>
    </row>
    <row r="89" spans="1:6" ht="63.75">
      <c r="A89" s="44" t="s">
        <v>141</v>
      </c>
      <c r="B89" s="4" t="s">
        <v>42</v>
      </c>
      <c r="C89" s="44" t="s">
        <v>164</v>
      </c>
      <c r="D89" s="44" t="s">
        <v>166</v>
      </c>
      <c r="E89" s="43" t="s">
        <v>0</v>
      </c>
      <c r="F89" s="43" t="s">
        <v>1</v>
      </c>
    </row>
    <row r="90" spans="1:6" ht="12.75">
      <c r="A90" s="29" t="s">
        <v>3</v>
      </c>
      <c r="B90" s="13">
        <v>2</v>
      </c>
      <c r="C90" s="30">
        <v>3</v>
      </c>
      <c r="D90" s="14">
        <v>4</v>
      </c>
      <c r="E90" s="9">
        <v>5</v>
      </c>
      <c r="F90" s="9">
        <v>6</v>
      </c>
    </row>
    <row r="91" spans="1:6" ht="25.5">
      <c r="A91" s="31" t="s">
        <v>62</v>
      </c>
      <c r="B91" s="32" t="s">
        <v>134</v>
      </c>
      <c r="C91" s="33">
        <f>C92</f>
        <v>13908382</v>
      </c>
      <c r="D91" s="33">
        <f>D92</f>
        <v>2331898.7199999997</v>
      </c>
      <c r="E91" s="33">
        <f>E92</f>
        <v>-11576483.280000001</v>
      </c>
      <c r="F91" s="51">
        <f>F92</f>
        <v>16.766139440231075</v>
      </c>
    </row>
    <row r="92" spans="1:6" ht="25.5">
      <c r="A92" s="31" t="s">
        <v>63</v>
      </c>
      <c r="B92" s="32" t="s">
        <v>135</v>
      </c>
      <c r="C92" s="33">
        <f>C93+C94+C95+C97+C96+C98</f>
        <v>13908382</v>
      </c>
      <c r="D92" s="33">
        <f>D93+D94+D95+D97+D96</f>
        <v>2331898.7199999997</v>
      </c>
      <c r="E92" s="33">
        <f>D92-C92</f>
        <v>-11576483.280000001</v>
      </c>
      <c r="F92" s="51">
        <f>D92/C92*100</f>
        <v>16.766139440231075</v>
      </c>
    </row>
    <row r="93" spans="1:6" ht="38.25">
      <c r="A93" s="17" t="s">
        <v>68</v>
      </c>
      <c r="B93" s="8" t="s">
        <v>6</v>
      </c>
      <c r="C93" s="6">
        <v>299132</v>
      </c>
      <c r="D93" s="6">
        <v>167288.76</v>
      </c>
      <c r="E93" s="6">
        <f>+D93-C93</f>
        <v>-131843.24</v>
      </c>
      <c r="F93" s="5">
        <f>+D93/C93*100</f>
        <v>55.9247288822326</v>
      </c>
    </row>
    <row r="94" spans="1:6" ht="21" customHeight="1">
      <c r="A94" s="49" t="s">
        <v>70</v>
      </c>
      <c r="B94" s="8" t="s">
        <v>8</v>
      </c>
      <c r="C94" s="6">
        <v>5000000</v>
      </c>
      <c r="D94" s="6">
        <v>0</v>
      </c>
      <c r="E94" s="6">
        <f>+D94-C94</f>
        <v>-5000000</v>
      </c>
      <c r="F94" s="5">
        <f>+D94/C94*100</f>
        <v>0</v>
      </c>
    </row>
    <row r="95" spans="1:6" ht="25.5">
      <c r="A95" s="17" t="s">
        <v>71</v>
      </c>
      <c r="B95" s="8" t="s">
        <v>9</v>
      </c>
      <c r="C95" s="6">
        <v>1834750</v>
      </c>
      <c r="D95" s="6">
        <v>0</v>
      </c>
      <c r="E95" s="6">
        <f>D95-C95</f>
        <v>-1834750</v>
      </c>
      <c r="F95" s="5">
        <v>0</v>
      </c>
    </row>
    <row r="96" spans="1:6" ht="12.75">
      <c r="A96" s="17" t="s">
        <v>77</v>
      </c>
      <c r="B96" s="8" t="s">
        <v>15</v>
      </c>
      <c r="C96" s="6">
        <v>1550300</v>
      </c>
      <c r="D96" s="6">
        <v>0</v>
      </c>
      <c r="E96" s="6">
        <f>D96-C96</f>
        <v>-1550300</v>
      </c>
      <c r="F96" s="18">
        <f>SUM(D96/C96*100)</f>
        <v>0</v>
      </c>
    </row>
    <row r="97" spans="1:6" ht="12.75">
      <c r="A97" s="17" t="s">
        <v>146</v>
      </c>
      <c r="B97" s="8" t="s">
        <v>147</v>
      </c>
      <c r="C97" s="6">
        <v>5000000</v>
      </c>
      <c r="D97" s="6">
        <v>2164609.96</v>
      </c>
      <c r="E97" s="6">
        <f>+D97-C97</f>
        <v>-2835390.04</v>
      </c>
      <c r="F97" s="18">
        <f>SUM(D97/C97*100)</f>
        <v>43.2921992</v>
      </c>
    </row>
    <row r="98" spans="1:6" ht="12.75">
      <c r="A98" s="17" t="s">
        <v>136</v>
      </c>
      <c r="B98" s="8" t="s">
        <v>43</v>
      </c>
      <c r="C98" s="6">
        <v>224200</v>
      </c>
      <c r="D98" s="6">
        <v>0</v>
      </c>
      <c r="E98" s="6">
        <f>+D98-C98</f>
        <v>-224200</v>
      </c>
      <c r="F98" s="5">
        <f>+D98/C98*100</f>
        <v>0</v>
      </c>
    </row>
    <row r="99" spans="1:6" ht="27.75" customHeight="1">
      <c r="A99" s="16" t="s">
        <v>65</v>
      </c>
      <c r="B99" s="19" t="s">
        <v>66</v>
      </c>
      <c r="C99" s="33">
        <f>C100</f>
        <v>9182990</v>
      </c>
      <c r="D99" s="33">
        <f>D100</f>
        <v>963917</v>
      </c>
      <c r="E99" s="36">
        <f>E100</f>
        <v>-8219073</v>
      </c>
      <c r="F99" s="37">
        <f>F100</f>
        <v>10.496766303785586</v>
      </c>
    </row>
    <row r="100" spans="1:6" ht="25.5">
      <c r="A100" s="16" t="s">
        <v>67</v>
      </c>
      <c r="B100" s="19" t="s">
        <v>140</v>
      </c>
      <c r="C100" s="33">
        <f>C102+C103+C104+C101</f>
        <v>9182990</v>
      </c>
      <c r="D100" s="33">
        <f>D102+D103+D104+D101</f>
        <v>963917</v>
      </c>
      <c r="E100" s="36">
        <f>D100-C100</f>
        <v>-8219073</v>
      </c>
      <c r="F100" s="37">
        <f>D100/C100*100</f>
        <v>10.496766303785586</v>
      </c>
    </row>
    <row r="101" spans="1:6" ht="12.75" customHeight="1">
      <c r="A101" s="17" t="s">
        <v>85</v>
      </c>
      <c r="B101" s="8" t="s">
        <v>22</v>
      </c>
      <c r="C101" s="6">
        <v>5422783</v>
      </c>
      <c r="D101" s="6">
        <v>588289.81</v>
      </c>
      <c r="E101" s="6">
        <f>+D101-C101</f>
        <v>-4834493.1899999995</v>
      </c>
      <c r="F101" s="5">
        <f>+D101/C101*100</f>
        <v>10.848485178182495</v>
      </c>
    </row>
    <row r="102" spans="1:6" ht="26.25" customHeight="1">
      <c r="A102" s="17" t="s">
        <v>86</v>
      </c>
      <c r="B102" s="8" t="s">
        <v>47</v>
      </c>
      <c r="C102" s="6">
        <v>3711207</v>
      </c>
      <c r="D102" s="6">
        <v>366768.72</v>
      </c>
      <c r="E102" s="6">
        <f>+D102-C102</f>
        <v>-3344438.2800000003</v>
      </c>
      <c r="F102" s="5">
        <f>+D102/C102*100</f>
        <v>9.882734107798353</v>
      </c>
    </row>
    <row r="103" spans="1:6" ht="25.5">
      <c r="A103" s="17" t="s">
        <v>137</v>
      </c>
      <c r="B103" s="8" t="s">
        <v>48</v>
      </c>
      <c r="C103" s="6">
        <v>49000</v>
      </c>
      <c r="D103" s="6">
        <v>0</v>
      </c>
      <c r="E103" s="6">
        <f>+D103-C103</f>
        <v>-49000</v>
      </c>
      <c r="F103" s="5">
        <v>0</v>
      </c>
    </row>
    <row r="104" spans="1:6" ht="12.75">
      <c r="A104" s="17" t="s">
        <v>88</v>
      </c>
      <c r="B104" s="8" t="s">
        <v>23</v>
      </c>
      <c r="C104" s="6"/>
      <c r="D104" s="6">
        <v>8858.47</v>
      </c>
      <c r="E104" s="6">
        <f>+D104-C104</f>
        <v>8858.47</v>
      </c>
      <c r="F104" s="5">
        <v>0</v>
      </c>
    </row>
    <row r="105" spans="1:6" ht="38.25">
      <c r="A105" s="31" t="s">
        <v>93</v>
      </c>
      <c r="B105" s="19" t="s">
        <v>145</v>
      </c>
      <c r="C105" s="33">
        <f>C106</f>
        <v>53000</v>
      </c>
      <c r="D105" s="34">
        <f>D106</f>
        <v>242681.41</v>
      </c>
      <c r="E105" s="36">
        <f>E106</f>
        <v>189681.41</v>
      </c>
      <c r="F105" s="37">
        <f>F106</f>
        <v>457.88945283018865</v>
      </c>
    </row>
    <row r="106" spans="1:6" ht="38.25">
      <c r="A106" s="31" t="s">
        <v>94</v>
      </c>
      <c r="B106" s="19" t="s">
        <v>138</v>
      </c>
      <c r="C106" s="33">
        <f>C107+C108+C109+C110</f>
        <v>53000</v>
      </c>
      <c r="D106" s="33">
        <f>D107+D108+D109+D110</f>
        <v>242681.41</v>
      </c>
      <c r="E106" s="36">
        <f>D106-C106</f>
        <v>189681.41</v>
      </c>
      <c r="F106" s="37">
        <f>D106/C106*100</f>
        <v>457.88945283018865</v>
      </c>
    </row>
    <row r="107" spans="1:6" ht="25.5">
      <c r="A107" s="17" t="s">
        <v>95</v>
      </c>
      <c r="B107" s="8" t="s">
        <v>46</v>
      </c>
      <c r="C107" s="54"/>
      <c r="D107" s="54">
        <v>875.98</v>
      </c>
      <c r="E107" s="6">
        <f>+D107-C107</f>
        <v>875.98</v>
      </c>
      <c r="F107" s="5">
        <v>0</v>
      </c>
    </row>
    <row r="108" spans="1:6" ht="38.25">
      <c r="A108" s="17" t="s">
        <v>101</v>
      </c>
      <c r="B108" s="8" t="s">
        <v>29</v>
      </c>
      <c r="C108" s="6">
        <v>53000</v>
      </c>
      <c r="D108" s="6">
        <v>929.98</v>
      </c>
      <c r="E108" s="6">
        <f>+D108-C108</f>
        <v>-52070.02</v>
      </c>
      <c r="F108" s="5">
        <f>+D108/C108*100</f>
        <v>1.7546792452830189</v>
      </c>
    </row>
    <row r="109" spans="1:6" ht="28.5" customHeight="1">
      <c r="A109" s="17" t="s">
        <v>102</v>
      </c>
      <c r="B109" s="8" t="s">
        <v>30</v>
      </c>
      <c r="C109" s="6"/>
      <c r="D109" s="6">
        <v>18002</v>
      </c>
      <c r="E109" s="6">
        <f>+D109-C109</f>
        <v>18002</v>
      </c>
      <c r="F109" s="5">
        <v>0</v>
      </c>
    </row>
    <row r="110" spans="1:6" ht="12.75" customHeight="1">
      <c r="A110" s="17" t="s">
        <v>150</v>
      </c>
      <c r="B110" s="8" t="s">
        <v>151</v>
      </c>
      <c r="C110" s="6"/>
      <c r="D110" s="6">
        <v>222873.45</v>
      </c>
      <c r="E110" s="6">
        <f>+D110-C110</f>
        <v>222873.45</v>
      </c>
      <c r="F110" s="5">
        <v>0</v>
      </c>
    </row>
    <row r="111" spans="1:6" ht="27.75" customHeight="1">
      <c r="A111" s="16" t="s">
        <v>109</v>
      </c>
      <c r="B111" s="19" t="s">
        <v>110</v>
      </c>
      <c r="C111" s="33">
        <f>C112</f>
        <v>1560930</v>
      </c>
      <c r="D111" s="34">
        <f>D112</f>
        <v>338171.88</v>
      </c>
      <c r="E111" s="36">
        <f>E112</f>
        <v>-1222758.12</v>
      </c>
      <c r="F111" s="37">
        <f>F112</f>
        <v>21.664769079971556</v>
      </c>
    </row>
    <row r="112" spans="1:6" ht="25.5">
      <c r="A112" s="16" t="s">
        <v>112</v>
      </c>
      <c r="B112" s="19" t="s">
        <v>111</v>
      </c>
      <c r="C112" s="33">
        <f>C113+C114+C115+C117+C116</f>
        <v>1560930</v>
      </c>
      <c r="D112" s="33">
        <f>D113+D114+D115+D117+D116</f>
        <v>338171.88</v>
      </c>
      <c r="E112" s="36">
        <f>D112-C112</f>
        <v>-1222758.12</v>
      </c>
      <c r="F112" s="37">
        <f>D112/C112*100</f>
        <v>21.664769079971556</v>
      </c>
    </row>
    <row r="113" spans="1:6" ht="12.75">
      <c r="A113" s="17" t="s">
        <v>114</v>
      </c>
      <c r="B113" s="8" t="s">
        <v>56</v>
      </c>
      <c r="C113" s="6">
        <v>1109830</v>
      </c>
      <c r="D113" s="6">
        <v>164990.8</v>
      </c>
      <c r="E113" s="6">
        <f>+D113-C113</f>
        <v>-944839.2</v>
      </c>
      <c r="F113" s="5">
        <f>+D113/C113*100</f>
        <v>14.866312858726111</v>
      </c>
    </row>
    <row r="114" spans="1:6" ht="12.75">
      <c r="A114" s="17" t="s">
        <v>115</v>
      </c>
      <c r="B114" s="8" t="s">
        <v>34</v>
      </c>
      <c r="C114" s="6">
        <v>85000</v>
      </c>
      <c r="D114" s="6">
        <v>40604.59</v>
      </c>
      <c r="E114" s="6">
        <f>+D114-C114</f>
        <v>-44395.41</v>
      </c>
      <c r="F114" s="5">
        <f>+D114/C114*100</f>
        <v>47.77010588235294</v>
      </c>
    </row>
    <row r="115" spans="1:6" ht="12.75">
      <c r="A115" s="17" t="s">
        <v>116</v>
      </c>
      <c r="B115" s="8" t="s">
        <v>35</v>
      </c>
      <c r="C115" s="6">
        <v>50790</v>
      </c>
      <c r="D115" s="6">
        <v>328</v>
      </c>
      <c r="E115" s="6">
        <f>+D115-C115</f>
        <v>-50462</v>
      </c>
      <c r="F115" s="5">
        <f>+D115/C115*100</f>
        <v>0.6457964166174444</v>
      </c>
    </row>
    <row r="116" spans="1:6" ht="25.5">
      <c r="A116" s="17" t="s">
        <v>117</v>
      </c>
      <c r="B116" s="8" t="s">
        <v>36</v>
      </c>
      <c r="C116" s="6">
        <v>287800</v>
      </c>
      <c r="D116" s="6">
        <v>104738.49</v>
      </c>
      <c r="E116" s="18">
        <f>D116-C116</f>
        <v>-183061.51</v>
      </c>
      <c r="F116" s="18">
        <f>SUM(D116/C116*100)</f>
        <v>36.39280403057679</v>
      </c>
    </row>
    <row r="117" spans="1:6" ht="25.5">
      <c r="A117" s="17" t="s">
        <v>118</v>
      </c>
      <c r="B117" s="8" t="s">
        <v>37</v>
      </c>
      <c r="C117" s="6">
        <v>27510</v>
      </c>
      <c r="D117" s="6">
        <v>27510</v>
      </c>
      <c r="E117" s="6">
        <f>+D117-C117</f>
        <v>0</v>
      </c>
      <c r="F117" s="5">
        <f>+D117/C117*100</f>
        <v>100</v>
      </c>
    </row>
    <row r="118" spans="1:6" ht="25.5">
      <c r="A118" s="16" t="s">
        <v>121</v>
      </c>
      <c r="B118" s="19" t="s">
        <v>119</v>
      </c>
      <c r="C118" s="33">
        <f>C119</f>
        <v>6493814</v>
      </c>
      <c r="D118" s="34">
        <f>D119</f>
        <v>500100</v>
      </c>
      <c r="E118" s="36">
        <f>E119</f>
        <v>-109502</v>
      </c>
      <c r="F118" s="37">
        <f>F119</f>
        <v>100</v>
      </c>
    </row>
    <row r="119" spans="1:6" ht="29.25" customHeight="1">
      <c r="A119" s="16" t="s">
        <v>122</v>
      </c>
      <c r="B119" s="19" t="s">
        <v>120</v>
      </c>
      <c r="C119" s="33">
        <f>SUM(C120:C122)</f>
        <v>6493814</v>
      </c>
      <c r="D119" s="33">
        <f>SUM(D120:D122)</f>
        <v>500100</v>
      </c>
      <c r="E119" s="33">
        <f>SUM(E120:E122)</f>
        <v>-109502</v>
      </c>
      <c r="F119" s="33">
        <f>SUM(F120:F122)</f>
        <v>100</v>
      </c>
    </row>
    <row r="120" spans="1:6" ht="25.5" customHeight="1">
      <c r="A120" s="17" t="s">
        <v>152</v>
      </c>
      <c r="B120" s="8" t="s">
        <v>47</v>
      </c>
      <c r="C120" s="6">
        <v>5884212</v>
      </c>
      <c r="D120" s="6">
        <v>0</v>
      </c>
      <c r="E120" s="61"/>
      <c r="F120" s="5">
        <f>+D120/C120*100</f>
        <v>0</v>
      </c>
    </row>
    <row r="121" spans="1:6" ht="25.5" customHeight="1">
      <c r="A121" s="17">
        <v>1511261</v>
      </c>
      <c r="B121" s="62" t="s">
        <v>162</v>
      </c>
      <c r="C121" s="6">
        <v>500100</v>
      </c>
      <c r="D121" s="6">
        <v>500100</v>
      </c>
      <c r="E121" s="61"/>
      <c r="F121" s="5">
        <f>+D121/C121*100</f>
        <v>100</v>
      </c>
    </row>
    <row r="122" spans="1:6" ht="12.75">
      <c r="A122" s="17" t="s">
        <v>139</v>
      </c>
      <c r="B122" s="8" t="s">
        <v>153</v>
      </c>
      <c r="C122" s="6">
        <v>109502</v>
      </c>
      <c r="D122" s="6">
        <v>0</v>
      </c>
      <c r="E122" s="6">
        <f>+D122-C122</f>
        <v>-109502</v>
      </c>
      <c r="F122" s="5">
        <f>+D122/C122*100</f>
        <v>0</v>
      </c>
    </row>
    <row r="123" spans="1:6" ht="25.5">
      <c r="A123" s="16" t="s">
        <v>125</v>
      </c>
      <c r="B123" s="19" t="s">
        <v>148</v>
      </c>
      <c r="C123" s="33">
        <f>C124</f>
        <v>65550</v>
      </c>
      <c r="D123" s="34">
        <f>D124</f>
        <v>0</v>
      </c>
      <c r="E123" s="36">
        <f>E124</f>
        <v>-65550</v>
      </c>
      <c r="F123" s="37">
        <f>F124</f>
        <v>0</v>
      </c>
    </row>
    <row r="124" spans="1:6" ht="12.75">
      <c r="A124" s="16" t="s">
        <v>126</v>
      </c>
      <c r="B124" s="19" t="s">
        <v>149</v>
      </c>
      <c r="C124" s="33">
        <f>C125</f>
        <v>65550</v>
      </c>
      <c r="D124" s="33">
        <f>D125</f>
        <v>0</v>
      </c>
      <c r="E124" s="36">
        <f>D124-C124</f>
        <v>-65550</v>
      </c>
      <c r="F124" s="37">
        <f>D124/C124*100</f>
        <v>0</v>
      </c>
    </row>
    <row r="125" spans="1:6" ht="27" customHeight="1">
      <c r="A125" s="49" t="s">
        <v>127</v>
      </c>
      <c r="B125" s="8" t="s">
        <v>46</v>
      </c>
      <c r="C125" s="59">
        <v>65550</v>
      </c>
      <c r="D125" s="3">
        <v>0</v>
      </c>
      <c r="E125" s="6">
        <f>+D125-C125</f>
        <v>-65550</v>
      </c>
      <c r="F125" s="5">
        <f>+D125/C125*100</f>
        <v>0</v>
      </c>
    </row>
    <row r="126" spans="1:6" ht="12.75">
      <c r="A126" s="26"/>
      <c r="B126" s="50" t="s">
        <v>133</v>
      </c>
      <c r="C126" s="35">
        <f>C91+C99+C105+C111+C118+C123</f>
        <v>31264666</v>
      </c>
      <c r="D126" s="35">
        <f>D91+D99+D105+D111+D118+D123</f>
        <v>4376769.01</v>
      </c>
      <c r="E126" s="36">
        <f>D126-C126</f>
        <v>-26887896.990000002</v>
      </c>
      <c r="F126" s="37">
        <f>+D126/C126*100</f>
        <v>13.999090890655925</v>
      </c>
    </row>
    <row r="127" spans="1:6" ht="12.75">
      <c r="A127" s="45"/>
      <c r="B127" s="45"/>
      <c r="C127" s="55"/>
      <c r="D127" s="55"/>
      <c r="E127" s="45"/>
      <c r="F127" s="45"/>
    </row>
    <row r="128" spans="1:5" ht="15.75">
      <c r="A128" s="53" t="s">
        <v>60</v>
      </c>
      <c r="B128" s="53"/>
      <c r="C128" s="53"/>
      <c r="D128" s="53" t="s">
        <v>61</v>
      </c>
      <c r="E128" s="53"/>
    </row>
    <row r="129" spans="1:5" ht="10.5" customHeight="1">
      <c r="A129" s="53"/>
      <c r="B129" s="53"/>
      <c r="C129" s="53"/>
      <c r="D129" s="53"/>
      <c r="E129" s="53"/>
    </row>
    <row r="130" spans="1:5" ht="15.75">
      <c r="A130" s="53" t="s">
        <v>39</v>
      </c>
      <c r="B130" s="53"/>
      <c r="C130" s="53"/>
      <c r="D130" s="53"/>
      <c r="E130" s="53"/>
    </row>
    <row r="131" spans="1:5" ht="15.75">
      <c r="A131" s="53" t="s">
        <v>40</v>
      </c>
      <c r="B131" s="53"/>
      <c r="C131" s="53"/>
      <c r="D131" s="53"/>
      <c r="E131" s="53"/>
    </row>
    <row r="132" spans="1:5" ht="15.75">
      <c r="A132" s="53" t="s">
        <v>41</v>
      </c>
      <c r="B132" s="53"/>
      <c r="C132" s="53"/>
      <c r="D132" s="53" t="s">
        <v>45</v>
      </c>
      <c r="E132" s="53"/>
    </row>
    <row r="133" spans="1:5" ht="15.75">
      <c r="A133" s="53"/>
      <c r="B133" s="53"/>
      <c r="C133" s="53"/>
      <c r="D133" s="53"/>
      <c r="E133" s="53"/>
    </row>
  </sheetData>
  <sheetProtection/>
  <mergeCells count="5">
    <mergeCell ref="A88:F88"/>
    <mergeCell ref="C1:D1"/>
    <mergeCell ref="C4:F4"/>
    <mergeCell ref="A6:F6"/>
    <mergeCell ref="A7:F7"/>
  </mergeCells>
  <conditionalFormatting sqref="D33:D43 D14:D30 D46:D62 D65:D70 D73 D76:D77 D80:D81 D84:D85">
    <cfRule type="expression" priority="38" dxfId="1" stopIfTrue="1">
      <formula>IV14=1</formula>
    </cfRule>
  </conditionalFormatting>
  <conditionalFormatting sqref="A14:A30 A46:A62 A65:A70 A73 A76:A77 A80:A81 A84:A85 A33:A43">
    <cfRule type="expression" priority="39" dxfId="1" stopIfTrue="1">
      <formula>IV14=1</formula>
    </cfRule>
  </conditionalFormatting>
  <conditionalFormatting sqref="B14:B30 B46:B62 B65:B70 B73 B76:B77 B80:B81 B84:B85 B33:B43">
    <cfRule type="expression" priority="40" dxfId="1" stopIfTrue="1">
      <formula>IV14=1</formula>
    </cfRule>
  </conditionalFormatting>
  <conditionalFormatting sqref="C14:C30 C33:C43 C46:C62 C65:C70 C73 C76:C77 C80:C81">
    <cfRule type="expression" priority="10" dxfId="1" stopIfTrue="1">
      <formula>IV14=1</formula>
    </cfRule>
  </conditionalFormatting>
  <conditionalFormatting sqref="C84:C85">
    <cfRule type="expression" priority="1" dxfId="0" stopIfTrue="1">
      <formula>IV84=1</formula>
    </cfRule>
  </conditionalFormatting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2024-05-15T07:24:29Z</cp:lastPrinted>
  <dcterms:created xsi:type="dcterms:W3CDTF">2015-04-15T06:48:28Z</dcterms:created>
  <dcterms:modified xsi:type="dcterms:W3CDTF">2024-05-15T07:32:05Z</dcterms:modified>
  <cp:category/>
  <cp:version/>
  <cp:contentType/>
  <cp:contentStatus/>
</cp:coreProperties>
</file>